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marina.sockovic\Desktop\DESK\FINANCIJ. PLAN\2023\"/>
    </mc:Choice>
  </mc:AlternateContent>
  <bookViews>
    <workbookView xWindow="0" yWindow="0" windowWidth="28800" windowHeight="11100"/>
  </bookViews>
  <sheets>
    <sheet name="POSEBAN DIO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3" i="2" l="1"/>
  <c r="G65" i="2"/>
  <c r="F65" i="2"/>
  <c r="E65" i="2"/>
  <c r="G23" i="2"/>
  <c r="G22" i="2" s="1"/>
  <c r="F23" i="2"/>
  <c r="F22" i="2" s="1"/>
  <c r="E23" i="2"/>
  <c r="E22" i="2" s="1"/>
  <c r="G90" i="2"/>
  <c r="F90" i="2"/>
  <c r="E90" i="2"/>
  <c r="G88" i="2"/>
  <c r="F88" i="2"/>
  <c r="F86" i="2" s="1"/>
  <c r="E88" i="2"/>
  <c r="E86" i="2" s="1"/>
  <c r="G83" i="2"/>
  <c r="F83" i="2"/>
  <c r="G81" i="2"/>
  <c r="F81" i="2"/>
  <c r="E81" i="2"/>
  <c r="E79" i="2" s="1"/>
  <c r="G76" i="2"/>
  <c r="F76" i="2"/>
  <c r="E76" i="2"/>
  <c r="G73" i="2"/>
  <c r="F73" i="2"/>
  <c r="E73" i="2"/>
  <c r="G69" i="2"/>
  <c r="F69" i="2"/>
  <c r="E69" i="2"/>
  <c r="G62" i="2"/>
  <c r="F62" i="2"/>
  <c r="E62" i="2"/>
  <c r="G58" i="2"/>
  <c r="F58" i="2"/>
  <c r="E58" i="2"/>
  <c r="G54" i="2"/>
  <c r="F54" i="2"/>
  <c r="E54" i="2"/>
  <c r="G49" i="2"/>
  <c r="F49" i="2"/>
  <c r="E49" i="2"/>
  <c r="G44" i="2"/>
  <c r="F44" i="2"/>
  <c r="E44" i="2"/>
  <c r="G39" i="2"/>
  <c r="F39" i="2"/>
  <c r="E39" i="2"/>
  <c r="G34" i="2"/>
  <c r="F34" i="2"/>
  <c r="E34" i="2"/>
  <c r="G28" i="2"/>
  <c r="G27" i="2" s="1"/>
  <c r="F28" i="2"/>
  <c r="F27" i="2" s="1"/>
  <c r="E28" i="2"/>
  <c r="E27" i="2" s="1"/>
  <c r="G14" i="2"/>
  <c r="F14" i="2"/>
  <c r="E14" i="2"/>
  <c r="C76" i="2"/>
  <c r="D78" i="2"/>
  <c r="G86" i="2" l="1"/>
  <c r="F79" i="2"/>
  <c r="G79" i="2"/>
  <c r="G21" i="2"/>
  <c r="E21" i="2"/>
  <c r="G71" i="2"/>
  <c r="F21" i="2"/>
  <c r="F38" i="2"/>
  <c r="E87" i="2"/>
  <c r="F87" i="2"/>
  <c r="E72" i="2"/>
  <c r="F64" i="2"/>
  <c r="F71" i="2"/>
  <c r="G80" i="2"/>
  <c r="E80" i="2"/>
  <c r="E71" i="2"/>
  <c r="G57" i="2"/>
  <c r="G48" i="2"/>
  <c r="F48" i="2"/>
  <c r="G87" i="2"/>
  <c r="F80" i="2"/>
  <c r="G72" i="2"/>
  <c r="F72" i="2"/>
  <c r="G64" i="2"/>
  <c r="E64" i="2"/>
  <c r="E57" i="2"/>
  <c r="F57" i="2"/>
  <c r="E48" i="2"/>
  <c r="G38" i="2"/>
  <c r="E38" i="2"/>
  <c r="C39" i="2"/>
  <c r="C44" i="2"/>
  <c r="C54" i="2"/>
  <c r="C49" i="2"/>
  <c r="C58" i="2"/>
  <c r="C62" i="2"/>
  <c r="C65" i="2"/>
  <c r="C69" i="2"/>
  <c r="C73" i="2"/>
  <c r="D77" i="2"/>
  <c r="C81" i="2"/>
  <c r="C83" i="2"/>
  <c r="C88" i="2"/>
  <c r="C90" i="2"/>
  <c r="C34" i="2"/>
  <c r="C33" i="2" s="1"/>
  <c r="C23" i="2"/>
  <c r="C22" i="2" s="1"/>
  <c r="C28" i="2"/>
  <c r="C27" i="2" s="1"/>
  <c r="C14" i="2"/>
  <c r="C86" i="2" l="1"/>
  <c r="C80" i="2"/>
  <c r="C79" i="2"/>
  <c r="E37" i="2"/>
  <c r="E11" i="2" s="1"/>
  <c r="G37" i="2"/>
  <c r="G11" i="2" s="1"/>
  <c r="F37" i="2"/>
  <c r="F11" i="2" s="1"/>
  <c r="C21" i="2"/>
  <c r="C38" i="2"/>
  <c r="C71" i="2"/>
  <c r="C48" i="2"/>
  <c r="C57" i="2"/>
  <c r="C64" i="2"/>
  <c r="C72" i="2"/>
  <c r="C87" i="2"/>
  <c r="C37" i="2" l="1"/>
  <c r="C11" i="2" s="1"/>
  <c r="D11" i="2" l="1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9" i="2"/>
  <c r="D70" i="2"/>
  <c r="D71" i="2"/>
  <c r="D72" i="2"/>
  <c r="D73" i="2"/>
  <c r="D74" i="2"/>
  <c r="D75" i="2"/>
  <c r="D76" i="2"/>
  <c r="D79" i="2"/>
  <c r="D80" i="2"/>
  <c r="D81" i="2"/>
  <c r="D82" i="2"/>
  <c r="D83" i="2"/>
  <c r="D84" i="2"/>
  <c r="D86" i="2"/>
  <c r="D87" i="2"/>
  <c r="D88" i="2"/>
  <c r="D89" i="2"/>
  <c r="D90" i="2"/>
  <c r="D91" i="2"/>
</calcChain>
</file>

<file path=xl/sharedStrings.xml><?xml version="1.0" encoding="utf-8"?>
<sst xmlns="http://schemas.openxmlformats.org/spreadsheetml/2006/main" count="175" uniqueCount="63">
  <si>
    <t/>
  </si>
  <si>
    <t>3</t>
  </si>
  <si>
    <t>Rashodi poslovanja</t>
  </si>
  <si>
    <t>32</t>
  </si>
  <si>
    <t>Materijalni rashodi</t>
  </si>
  <si>
    <t>31</t>
  </si>
  <si>
    <t>Rashodi za zaposlene</t>
  </si>
  <si>
    <t>34</t>
  </si>
  <si>
    <t>Financijski rashodi</t>
  </si>
  <si>
    <t>37</t>
  </si>
  <si>
    <t>Naknade građanima i kućanstvima na temelju osiguranja i druge naknade</t>
  </si>
  <si>
    <t>4</t>
  </si>
  <si>
    <t>Rashodi za nabavu nefinancijske imovine</t>
  </si>
  <si>
    <t>42</t>
  </si>
  <si>
    <t>Rashodi za nabavu proizvedene dugotrajne imovine</t>
  </si>
  <si>
    <t>45</t>
  </si>
  <si>
    <t>Rashodi za dodatna ulaganja na nefinancijskoj imovini</t>
  </si>
  <si>
    <t>41</t>
  </si>
  <si>
    <t>Rashodi za nabavu neproizvedene dugotrajne imovine</t>
  </si>
  <si>
    <t>OBNOVA INFRASTRUKTURE I OPREME U PODRUČJU OBRAZOVANJA OŠTEĆENE POTRESOM</t>
  </si>
  <si>
    <t>OP KONKURENTNOST I KOHEZIJA 2014.-2020., PRIORITET 1, 9 i 10</t>
  </si>
  <si>
    <t>A621001</t>
  </si>
  <si>
    <t>REDOVNA DJELATNOST SVEUČILIŠTA U ZAGREBU</t>
  </si>
  <si>
    <t>A622122</t>
  </si>
  <si>
    <t>PROGRAMSKO FINANCIRANJE JAVNIH VISOKIH UČILIŠTA</t>
  </si>
  <si>
    <t>43</t>
  </si>
  <si>
    <t>A679078</t>
  </si>
  <si>
    <t>EU PROJEKTI SVEUČILIŠTA U ZAGREBU (IZ EVIDENCIJSKIH PRIHODA)</t>
  </si>
  <si>
    <t>A679088</t>
  </si>
  <si>
    <t>REDOVNA DJELATNOST SVEUČILIŠTA U ZAGREBU (IZ EVIDENCIJSKIH PRIHODA)</t>
  </si>
  <si>
    <t>51</t>
  </si>
  <si>
    <t>K679084</t>
  </si>
  <si>
    <t>K679116</t>
  </si>
  <si>
    <t>K679122</t>
  </si>
  <si>
    <t>RAZVOJ MREŽE SEIZMOLOŠKIH PODATAKA (C6.1.R4-I1)</t>
  </si>
  <si>
    <t>II. POSEBNI DIO</t>
  </si>
  <si>
    <t>Plan za 2023.</t>
  </si>
  <si>
    <t>Projekcija 
za 2024.</t>
  </si>
  <si>
    <t>Projekcija 
za 2025.</t>
  </si>
  <si>
    <t>U EUR</t>
  </si>
  <si>
    <t>U HRK</t>
  </si>
  <si>
    <t>Tekući plan 
2022.</t>
  </si>
  <si>
    <t>11</t>
  </si>
  <si>
    <t>Opći prihodi i primici</t>
  </si>
  <si>
    <t>Pomoći EU</t>
  </si>
  <si>
    <t>Ostali prihodi za posebne namjene</t>
  </si>
  <si>
    <t>52</t>
  </si>
  <si>
    <t>Ostale pomoći</t>
  </si>
  <si>
    <t>581</t>
  </si>
  <si>
    <t>Mehanizam za oporavak i otpornost</t>
  </si>
  <si>
    <t>5761</t>
  </si>
  <si>
    <t>Fond solidarnosti Europske unije – potre</t>
  </si>
  <si>
    <t>563</t>
  </si>
  <si>
    <t>Europski fond za regionalni razvoj (EFRR</t>
  </si>
  <si>
    <t>Vlastiti prihodi</t>
  </si>
  <si>
    <t>61</t>
  </si>
  <si>
    <t>Donacije</t>
  </si>
  <si>
    <t>SVEUČILIŠTE U ZAGREBU MEDICINSKI FAKULTET</t>
  </si>
  <si>
    <t>ŠALATA 3</t>
  </si>
  <si>
    <t>10000 ZAGREB</t>
  </si>
  <si>
    <t>OIB: 45001686598</t>
  </si>
  <si>
    <t>RKP: 01888</t>
  </si>
  <si>
    <t>MEDICINSKI FAKULTET ZAGREB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</si>
</sst>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sz val="8"/>
      <color indexed="62"/>
      <name val="Arial"/>
      <family val="2"/>
    </font>
    <font>
      <sz val="8"/>
      <name val="Arial"/>
      <family val="2"/>
      <charset val="238"/>
    </font>
    <font>
      <b/>
      <sz val="18"/>
      <color theme="1"/>
      <name val="Calibri"/>
      <family val="2"/>
      <charset val="238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2"/>
      <color theme="1"/>
      <name val="Calibri"/>
      <family val="2"/>
      <charset val="238"/>
      <scheme val="minor"/>
    </font>
  </fonts>
  <fills count="46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1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7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6">
    <xf numFmtId="0" fontId="0" fillId="0" borderId="0"/>
    <xf numFmtId="0" fontId="4" fillId="2" borderId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2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2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9" borderId="0" applyNumberFormat="0" applyBorder="0" applyAlignment="0" applyProtection="0"/>
    <xf numFmtId="0" fontId="12" fillId="14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2" fillId="12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2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7" fillId="2" borderId="0"/>
    <xf numFmtId="4" fontId="5" fillId="28" borderId="1" applyNumberFormat="0" applyProtection="0">
      <alignment vertical="center"/>
    </xf>
    <xf numFmtId="4" fontId="16" fillId="29" borderId="1" applyNumberFormat="0" applyProtection="0">
      <alignment vertical="center"/>
    </xf>
    <xf numFmtId="4" fontId="5" fillId="29" borderId="1" applyNumberFormat="0" applyProtection="0">
      <alignment horizontal="left" vertical="center" indent="1"/>
    </xf>
    <xf numFmtId="0" fontId="9" fillId="28" borderId="2" applyNumberFormat="0" applyProtection="0">
      <alignment horizontal="left" vertical="top" indent="1"/>
    </xf>
    <xf numFmtId="4" fontId="5" fillId="30" borderId="1" applyNumberFormat="0" applyProtection="0">
      <alignment horizontal="left" vertical="center" indent="1"/>
    </xf>
    <xf numFmtId="4" fontId="5" fillId="31" borderId="1" applyNumberFormat="0" applyProtection="0">
      <alignment horizontal="right" vertical="center"/>
    </xf>
    <xf numFmtId="4" fontId="5" fillId="32" borderId="1" applyNumberFormat="0" applyProtection="0">
      <alignment horizontal="right" vertical="center"/>
    </xf>
    <xf numFmtId="4" fontId="5" fillId="33" borderId="3" applyNumberFormat="0" applyProtection="0">
      <alignment horizontal="right" vertical="center"/>
    </xf>
    <xf numFmtId="4" fontId="5" fillId="9" borderId="1" applyNumberFormat="0" applyProtection="0">
      <alignment horizontal="right" vertical="center"/>
    </xf>
    <xf numFmtId="4" fontId="5" fillId="34" borderId="1" applyNumberFormat="0" applyProtection="0">
      <alignment horizontal="right" vertical="center"/>
    </xf>
    <xf numFmtId="4" fontId="5" fillId="35" borderId="1" applyNumberFormat="0" applyProtection="0">
      <alignment horizontal="right" vertical="center"/>
    </xf>
    <xf numFmtId="4" fontId="5" fillId="7" borderId="1" applyNumberFormat="0" applyProtection="0">
      <alignment horizontal="right" vertical="center"/>
    </xf>
    <xf numFmtId="4" fontId="5" fillId="4" borderId="1" applyNumberFormat="0" applyProtection="0">
      <alignment horizontal="right" vertical="center"/>
    </xf>
    <xf numFmtId="4" fontId="5" fillId="36" borderId="1" applyNumberFormat="0" applyProtection="0">
      <alignment horizontal="right" vertical="center"/>
    </xf>
    <xf numFmtId="4" fontId="5" fillId="37" borderId="3" applyNumberFormat="0" applyProtection="0">
      <alignment horizontal="left" vertical="center" indent="1"/>
    </xf>
    <xf numFmtId="4" fontId="8" fillId="8" borderId="3" applyNumberFormat="0" applyProtection="0">
      <alignment horizontal="left" vertical="center" indent="1"/>
    </xf>
    <xf numFmtId="4" fontId="8" fillId="8" borderId="3" applyNumberFormat="0" applyProtection="0">
      <alignment horizontal="left" vertical="center" indent="1"/>
    </xf>
    <xf numFmtId="4" fontId="5" fillId="3" borderId="1" applyNumberFormat="0" applyProtection="0">
      <alignment horizontal="right" vertical="center"/>
    </xf>
    <xf numFmtId="4" fontId="5" fillId="5" borderId="3" applyNumberFormat="0" applyProtection="0">
      <alignment horizontal="left" vertical="center" indent="1"/>
    </xf>
    <xf numFmtId="4" fontId="5" fillId="3" borderId="3" applyNumberFormat="0" applyProtection="0">
      <alignment horizontal="left" vertical="center" indent="1"/>
    </xf>
    <xf numFmtId="0" fontId="5" fillId="6" borderId="1" applyNumberFormat="0" applyProtection="0">
      <alignment horizontal="left" vertical="center" indent="1"/>
    </xf>
    <xf numFmtId="0" fontId="5" fillId="8" borderId="2" applyNumberFormat="0" applyProtection="0">
      <alignment horizontal="left" vertical="top" indent="1"/>
    </xf>
    <xf numFmtId="0" fontId="5" fillId="38" borderId="1" applyNumberFormat="0" applyProtection="0">
      <alignment horizontal="left" vertical="center" indent="1"/>
    </xf>
    <xf numFmtId="0" fontId="5" fillId="3" borderId="2" applyNumberFormat="0" applyProtection="0">
      <alignment horizontal="left" vertical="top" indent="1"/>
    </xf>
    <xf numFmtId="0" fontId="5" fillId="39" borderId="1" applyNumberFormat="0" applyProtection="0">
      <alignment horizontal="left" vertical="center" indent="1"/>
    </xf>
    <xf numFmtId="0" fontId="5" fillId="39" borderId="2" applyNumberFormat="0" applyProtection="0">
      <alignment horizontal="left" vertical="top" indent="1"/>
    </xf>
    <xf numFmtId="0" fontId="5" fillId="5" borderId="1" applyNumberFormat="0" applyProtection="0">
      <alignment horizontal="left" vertical="center" indent="1"/>
    </xf>
    <xf numFmtId="0" fontId="5" fillId="5" borderId="2" applyNumberFormat="0" applyProtection="0">
      <alignment horizontal="left" vertical="top" indent="1"/>
    </xf>
    <xf numFmtId="0" fontId="5" fillId="40" borderId="4" applyNumberFormat="0">
      <protection locked="0"/>
    </xf>
    <xf numFmtId="0" fontId="6" fillId="8" borderId="5" applyBorder="0"/>
    <xf numFmtId="4" fontId="7" fillId="41" borderId="2" applyNumberFormat="0" applyProtection="0">
      <alignment vertical="center"/>
    </xf>
    <xf numFmtId="4" fontId="16" fillId="42" borderId="6" applyNumberFormat="0" applyProtection="0">
      <alignment vertical="center"/>
    </xf>
    <xf numFmtId="4" fontId="7" fillId="6" borderId="2" applyNumberFormat="0" applyProtection="0">
      <alignment horizontal="left" vertical="center" indent="1"/>
    </xf>
    <xf numFmtId="0" fontId="7" fillId="41" borderId="2" applyNumberFormat="0" applyProtection="0">
      <alignment horizontal="left" vertical="top" indent="1"/>
    </xf>
    <xf numFmtId="4" fontId="5" fillId="0" borderId="1" applyNumberFormat="0" applyProtection="0">
      <alignment horizontal="right" vertical="center"/>
    </xf>
    <xf numFmtId="4" fontId="16" fillId="43" borderId="1" applyNumberFormat="0" applyProtection="0">
      <alignment horizontal="right" vertical="center"/>
    </xf>
    <xf numFmtId="4" fontId="5" fillId="30" borderId="1" applyNumberFormat="0" applyProtection="0">
      <alignment horizontal="left" vertical="center" indent="1"/>
    </xf>
    <xf numFmtId="0" fontId="7" fillId="3" borderId="2" applyNumberFormat="0" applyProtection="0">
      <alignment horizontal="left" vertical="top" indent="1"/>
    </xf>
    <xf numFmtId="4" fontId="10" fillId="44" borderId="3" applyNumberFormat="0" applyProtection="0">
      <alignment horizontal="left" vertical="center" indent="1"/>
    </xf>
    <xf numFmtId="0" fontId="5" fillId="45" borderId="6"/>
    <xf numFmtId="4" fontId="11" fillId="40" borderId="1" applyNumberFormat="0" applyProtection="0">
      <alignment horizontal="right" vertical="center"/>
    </xf>
    <xf numFmtId="0" fontId="15" fillId="0" borderId="0" applyNumberFormat="0" applyFill="0" applyBorder="0" applyAlignment="0" applyProtection="0"/>
  </cellStyleXfs>
  <cellXfs count="20">
    <xf numFmtId="0" fontId="0" fillId="0" borderId="0" xfId="0"/>
    <xf numFmtId="0" fontId="18" fillId="0" borderId="0" xfId="0" applyFont="1" applyAlignment="1">
      <alignment horizontal="center"/>
    </xf>
    <xf numFmtId="0" fontId="1" fillId="0" borderId="0" xfId="0" applyFont="1"/>
    <xf numFmtId="0" fontId="20" fillId="30" borderId="1" xfId="28" quotePrefix="1" applyNumberFormat="1" applyFont="1">
      <alignment horizontal="left" vertical="center" indent="1"/>
    </xf>
    <xf numFmtId="0" fontId="20" fillId="30" borderId="1" xfId="60" quotePrefix="1" applyNumberFormat="1" applyFont="1" applyAlignment="1">
      <alignment horizontal="left" vertical="center" wrapText="1" indent="1"/>
    </xf>
    <xf numFmtId="0" fontId="3" fillId="0" borderId="0" xfId="0" applyFont="1"/>
    <xf numFmtId="0" fontId="19" fillId="39" borderId="1" xfId="48" quotePrefix="1" applyFont="1">
      <alignment horizontal="left" vertical="center" indent="1"/>
    </xf>
    <xf numFmtId="0" fontId="19" fillId="39" borderId="1" xfId="48" quotePrefix="1" applyFont="1" applyAlignment="1">
      <alignment horizontal="left" vertical="center" indent="4"/>
    </xf>
    <xf numFmtId="0" fontId="2" fillId="0" borderId="0" xfId="0" applyFont="1" applyAlignment="1">
      <alignment horizontal="right"/>
    </xf>
    <xf numFmtId="0" fontId="21" fillId="0" borderId="0" xfId="0" applyFont="1"/>
    <xf numFmtId="3" fontId="5" fillId="0" borderId="1" xfId="58" applyNumberFormat="1">
      <alignment horizontal="right" vertical="center"/>
    </xf>
    <xf numFmtId="3" fontId="5" fillId="28" borderId="1" xfId="24" applyNumberFormat="1">
      <alignment vertical="center"/>
    </xf>
    <xf numFmtId="0" fontId="5" fillId="5" borderId="1" xfId="50" quotePrefix="1">
      <alignment horizontal="left" vertical="center" indent="1"/>
    </xf>
    <xf numFmtId="0" fontId="5" fillId="5" borderId="1" xfId="50" quotePrefix="1" applyAlignment="1">
      <alignment horizontal="left" vertical="center" indent="5"/>
    </xf>
    <xf numFmtId="0" fontId="5" fillId="5" borderId="1" xfId="50" quotePrefix="1" applyAlignment="1">
      <alignment horizontal="left" vertical="center" indent="7"/>
    </xf>
    <xf numFmtId="0" fontId="5" fillId="5" borderId="1" xfId="50" quotePrefix="1" applyAlignment="1">
      <alignment horizontal="left" vertical="center" indent="8"/>
    </xf>
    <xf numFmtId="0" fontId="5" fillId="5" borderId="1" xfId="50" quotePrefix="1" applyAlignment="1">
      <alignment horizontal="left" vertical="center" indent="9"/>
    </xf>
    <xf numFmtId="0" fontId="21" fillId="0" borderId="0" xfId="0" applyFont="1" applyAlignment="1">
      <alignment vertical="center"/>
    </xf>
    <xf numFmtId="0" fontId="18" fillId="0" borderId="0" xfId="0" applyFont="1" applyAlignment="1">
      <alignment horizontal="center"/>
    </xf>
    <xf numFmtId="3" fontId="5" fillId="28" borderId="1" xfId="24" applyNumberFormat="1" applyFont="1">
      <alignment vertical="center"/>
    </xf>
  </cellXfs>
  <cellStyles count="66">
    <cellStyle name="Accent1 - 20%" xfId="2"/>
    <cellStyle name="Accent1 - 40%" xfId="3"/>
    <cellStyle name="Accent1 - 60%" xfId="4"/>
    <cellStyle name="Accent2 - 20%" xfId="5"/>
    <cellStyle name="Accent2 - 40%" xfId="6"/>
    <cellStyle name="Accent2 - 60%" xfId="7"/>
    <cellStyle name="Accent3 - 20%" xfId="8"/>
    <cellStyle name="Accent3 - 40%" xfId="9"/>
    <cellStyle name="Accent3 - 60%" xfId="10"/>
    <cellStyle name="Accent4 - 20%" xfId="11"/>
    <cellStyle name="Accent4 - 40%" xfId="12"/>
    <cellStyle name="Accent4 - 60%" xfId="13"/>
    <cellStyle name="Accent5 - 20%" xfId="14"/>
    <cellStyle name="Accent5 - 40%" xfId="15"/>
    <cellStyle name="Accent5 - 60%" xfId="16"/>
    <cellStyle name="Accent6 - 20%" xfId="17"/>
    <cellStyle name="Accent6 - 40%" xfId="18"/>
    <cellStyle name="Accent6 - 60%" xfId="19"/>
    <cellStyle name="Emphasis 1" xfId="20"/>
    <cellStyle name="Emphasis 2" xfId="21"/>
    <cellStyle name="Emphasis 3" xfId="22"/>
    <cellStyle name="Normal 2" xfId="23"/>
    <cellStyle name="Normal 3" xfId="1"/>
    <cellStyle name="Normalno" xfId="0" builtinId="0"/>
    <cellStyle name="SAPBEXaggData" xfId="24"/>
    <cellStyle name="SAPBEXaggDataEmph" xfId="25"/>
    <cellStyle name="SAPBEXaggItem" xfId="26"/>
    <cellStyle name="SAPBEXaggItemX" xfId="27"/>
    <cellStyle name="SAPBEXchaText" xfId="28"/>
    <cellStyle name="SAPBEXexcBad7" xfId="29"/>
    <cellStyle name="SAPBEXexcBad8" xfId="30"/>
    <cellStyle name="SAPBEXexcBad9" xfId="31"/>
    <cellStyle name="SAPBEXexcCritical4" xfId="32"/>
    <cellStyle name="SAPBEXexcCritical5" xfId="33"/>
    <cellStyle name="SAPBEXexcCritical6" xfId="34"/>
    <cellStyle name="SAPBEXexcGood1" xfId="35"/>
    <cellStyle name="SAPBEXexcGood2" xfId="36"/>
    <cellStyle name="SAPBEXexcGood3" xfId="37"/>
    <cellStyle name="SAPBEXfilterDrill" xfId="38"/>
    <cellStyle name="SAPBEXfilterItem" xfId="39"/>
    <cellStyle name="SAPBEXfilterText" xfId="40"/>
    <cellStyle name="SAPBEXformats" xfId="41"/>
    <cellStyle name="SAPBEXheaderItem" xfId="42"/>
    <cellStyle name="SAPBEXheaderText" xfId="43"/>
    <cellStyle name="SAPBEXHLevel0" xfId="44"/>
    <cellStyle name="SAPBEXHLevel0X" xfId="45"/>
    <cellStyle name="SAPBEXHLevel1" xfId="46"/>
    <cellStyle name="SAPBEXHLevel1X" xfId="47"/>
    <cellStyle name="SAPBEXHLevel2" xfId="48"/>
    <cellStyle name="SAPBEXHLevel2X" xfId="49"/>
    <cellStyle name="SAPBEXHLevel3" xfId="50"/>
    <cellStyle name="SAPBEXHLevel3X" xfId="51"/>
    <cellStyle name="SAPBEXinputData" xfId="52"/>
    <cellStyle name="SAPBEXItemHeader" xfId="53"/>
    <cellStyle name="SAPBEXresData" xfId="54"/>
    <cellStyle name="SAPBEXresDataEmph" xfId="55"/>
    <cellStyle name="SAPBEXresItem" xfId="56"/>
    <cellStyle name="SAPBEXresItemX" xfId="57"/>
    <cellStyle name="SAPBEXstdData" xfId="58"/>
    <cellStyle name="SAPBEXstdDataEmph" xfId="59"/>
    <cellStyle name="SAPBEXstdItem" xfId="60"/>
    <cellStyle name="SAPBEXstdItemX" xfId="61"/>
    <cellStyle name="SAPBEXtitle" xfId="62"/>
    <cellStyle name="SAPBEXunassignedItem" xfId="63"/>
    <cellStyle name="SAPBEXundefined" xfId="64"/>
    <cellStyle name="Sheet Title" xfId="6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1"/>
  <sheetViews>
    <sheetView tabSelected="1" workbookViewId="0">
      <pane xSplit="2" ySplit="10" topLeftCell="C23" activePane="bottomRight" state="frozen"/>
      <selection pane="topRight" activeCell="C1" sqref="C1"/>
      <selection pane="bottomLeft" activeCell="A7" sqref="A7"/>
      <selection pane="bottomRight" activeCell="G8" sqref="G8"/>
    </sheetView>
  </sheetViews>
  <sheetFormatPr defaultRowHeight="15" x14ac:dyDescent="0.25"/>
  <cols>
    <col min="1" max="1" width="16.7109375" customWidth="1"/>
    <col min="2" max="2" width="48.85546875" customWidth="1"/>
    <col min="3" max="7" width="12.7109375" customWidth="1"/>
  </cols>
  <sheetData>
    <row r="1" spans="1:7" s="5" customFormat="1" ht="15.75" x14ac:dyDescent="0.25">
      <c r="A1" s="17" t="s">
        <v>57</v>
      </c>
      <c r="B1" s="9"/>
    </row>
    <row r="2" spans="1:7" s="5" customFormat="1" ht="15.75" x14ac:dyDescent="0.25">
      <c r="A2" s="17" t="s">
        <v>58</v>
      </c>
      <c r="B2" s="9"/>
    </row>
    <row r="3" spans="1:7" s="5" customFormat="1" ht="15.75" x14ac:dyDescent="0.25">
      <c r="A3" s="17" t="s">
        <v>59</v>
      </c>
      <c r="B3" s="9"/>
    </row>
    <row r="4" spans="1:7" s="5" customFormat="1" ht="15.75" x14ac:dyDescent="0.25">
      <c r="A4" s="17" t="s">
        <v>60</v>
      </c>
      <c r="B4" s="9"/>
    </row>
    <row r="5" spans="1:7" s="5" customFormat="1" ht="15.75" x14ac:dyDescent="0.25">
      <c r="A5" s="17" t="s">
        <v>61</v>
      </c>
      <c r="B5" s="9"/>
    </row>
    <row r="6" spans="1:7" s="5" customFormat="1" ht="12" customHeight="1" x14ac:dyDescent="0.25">
      <c r="A6" s="9"/>
      <c r="B6" s="9"/>
    </row>
    <row r="7" spans="1:7" ht="23.25" x14ac:dyDescent="0.35">
      <c r="A7" s="18" t="s">
        <v>35</v>
      </c>
      <c r="B7" s="18"/>
      <c r="C7" s="18"/>
      <c r="D7" s="18"/>
      <c r="E7" s="18"/>
      <c r="F7" s="18"/>
      <c r="G7" s="18"/>
    </row>
    <row r="8" spans="1:7" ht="13.5" customHeight="1" x14ac:dyDescent="0.35">
      <c r="A8" s="1"/>
      <c r="B8" s="1"/>
      <c r="C8" s="1"/>
      <c r="D8" s="1"/>
      <c r="E8" s="1"/>
      <c r="F8" s="1"/>
      <c r="G8" s="1"/>
    </row>
    <row r="9" spans="1:7" x14ac:dyDescent="0.25">
      <c r="C9" s="8" t="s">
        <v>40</v>
      </c>
      <c r="D9" s="8" t="s">
        <v>39</v>
      </c>
      <c r="E9" s="8" t="s">
        <v>39</v>
      </c>
      <c r="F9" s="8" t="s">
        <v>39</v>
      </c>
      <c r="G9" s="8" t="s">
        <v>39</v>
      </c>
    </row>
    <row r="10" spans="1:7" s="5" customFormat="1" ht="45" x14ac:dyDescent="0.25">
      <c r="A10" s="3" t="s">
        <v>0</v>
      </c>
      <c r="B10" s="3" t="s">
        <v>0</v>
      </c>
      <c r="C10" s="4" t="s">
        <v>41</v>
      </c>
      <c r="D10" s="4" t="s">
        <v>41</v>
      </c>
      <c r="E10" s="4" t="s">
        <v>36</v>
      </c>
      <c r="F10" s="4" t="s">
        <v>37</v>
      </c>
      <c r="G10" s="4" t="s">
        <v>38</v>
      </c>
    </row>
    <row r="11" spans="1:7" s="2" customFormat="1" x14ac:dyDescent="0.25">
      <c r="A11" s="7">
        <v>1888</v>
      </c>
      <c r="B11" s="6" t="s">
        <v>62</v>
      </c>
      <c r="C11" s="19">
        <f>+C12+C17+C21+C37+C71+C79+C86</f>
        <v>483907270.01531196</v>
      </c>
      <c r="D11" s="19">
        <f t="shared" ref="D11:D16" si="0">+C11/7.5345</f>
        <v>64225531.888686962</v>
      </c>
      <c r="E11" s="19">
        <f>+E12+E17+E21+E37+E71+E79+E86</f>
        <v>50551779</v>
      </c>
      <c r="F11" s="19">
        <f>+F12+F17+F21+F37+F71+F79+F86</f>
        <v>28750925</v>
      </c>
      <c r="G11" s="19">
        <f>+G12+G17+G21+G37+G71+G79+G86</f>
        <v>28547350</v>
      </c>
    </row>
    <row r="12" spans="1:7" x14ac:dyDescent="0.25">
      <c r="A12" s="13" t="s">
        <v>21</v>
      </c>
      <c r="B12" s="12" t="s">
        <v>22</v>
      </c>
      <c r="C12" s="11">
        <v>127964724</v>
      </c>
      <c r="D12" s="11">
        <f t="shared" si="0"/>
        <v>16983837.547282498</v>
      </c>
      <c r="E12" s="11">
        <v>20531636</v>
      </c>
      <c r="F12" s="11">
        <v>20629155</v>
      </c>
      <c r="G12" s="11">
        <v>20727174</v>
      </c>
    </row>
    <row r="13" spans="1:7" x14ac:dyDescent="0.25">
      <c r="A13" s="14" t="s">
        <v>42</v>
      </c>
      <c r="B13" s="12" t="s">
        <v>43</v>
      </c>
      <c r="C13" s="11">
        <v>127964724</v>
      </c>
      <c r="D13" s="11">
        <f t="shared" si="0"/>
        <v>16983837.547282498</v>
      </c>
      <c r="E13" s="11">
        <v>20531636</v>
      </c>
      <c r="F13" s="11">
        <v>20629155</v>
      </c>
      <c r="G13" s="11">
        <v>20727174</v>
      </c>
    </row>
    <row r="14" spans="1:7" x14ac:dyDescent="0.25">
      <c r="A14" s="15" t="s">
        <v>1</v>
      </c>
      <c r="B14" s="12" t="s">
        <v>2</v>
      </c>
      <c r="C14" s="11">
        <f>+C15+C16</f>
        <v>127964724</v>
      </c>
      <c r="D14" s="11">
        <f t="shared" si="0"/>
        <v>16983837.547282498</v>
      </c>
      <c r="E14" s="11">
        <f t="shared" ref="E14:G14" si="1">+E15+E16</f>
        <v>20531636</v>
      </c>
      <c r="F14" s="11">
        <f t="shared" si="1"/>
        <v>20629155</v>
      </c>
      <c r="G14" s="11">
        <f t="shared" si="1"/>
        <v>20727174</v>
      </c>
    </row>
    <row r="15" spans="1:7" x14ac:dyDescent="0.25">
      <c r="A15" s="16" t="s">
        <v>5</v>
      </c>
      <c r="B15" s="12" t="s">
        <v>6</v>
      </c>
      <c r="C15" s="10">
        <v>125215143</v>
      </c>
      <c r="D15" s="10">
        <f t="shared" si="0"/>
        <v>16618905.434999004</v>
      </c>
      <c r="E15" s="10">
        <v>20154421</v>
      </c>
      <c r="F15" s="10">
        <v>20250149</v>
      </c>
      <c r="G15" s="10">
        <v>20346367</v>
      </c>
    </row>
    <row r="16" spans="1:7" x14ac:dyDescent="0.25">
      <c r="A16" s="16" t="s">
        <v>3</v>
      </c>
      <c r="B16" s="12" t="s">
        <v>4</v>
      </c>
      <c r="C16" s="10">
        <v>2749581</v>
      </c>
      <c r="D16" s="10">
        <f t="shared" si="0"/>
        <v>364932.1122834959</v>
      </c>
      <c r="E16" s="10">
        <v>377215</v>
      </c>
      <c r="F16" s="10">
        <v>379006</v>
      </c>
      <c r="G16" s="10">
        <v>380807</v>
      </c>
    </row>
    <row r="17" spans="1:7" x14ac:dyDescent="0.25">
      <c r="A17" s="13" t="s">
        <v>23</v>
      </c>
      <c r="B17" s="12" t="s">
        <v>24</v>
      </c>
      <c r="C17" s="11">
        <v>10547046</v>
      </c>
      <c r="D17" s="11">
        <f t="shared" ref="D17:D20" si="2">+C17/7.5345</f>
        <v>1399833.565598248</v>
      </c>
      <c r="E17" s="11">
        <v>1320300</v>
      </c>
      <c r="F17" s="11">
        <v>1320300</v>
      </c>
      <c r="G17" s="11">
        <v>1320300</v>
      </c>
    </row>
    <row r="18" spans="1:7" x14ac:dyDescent="0.25">
      <c r="A18" s="14" t="s">
        <v>42</v>
      </c>
      <c r="B18" s="12" t="s">
        <v>43</v>
      </c>
      <c r="C18" s="11">
        <v>10547046</v>
      </c>
      <c r="D18" s="11">
        <f t="shared" si="2"/>
        <v>1399833.565598248</v>
      </c>
      <c r="E18" s="11">
        <v>1320300</v>
      </c>
      <c r="F18" s="11">
        <v>1320300</v>
      </c>
      <c r="G18" s="11">
        <v>1320300</v>
      </c>
    </row>
    <row r="19" spans="1:7" x14ac:dyDescent="0.25">
      <c r="A19" s="15" t="s">
        <v>1</v>
      </c>
      <c r="B19" s="12" t="s">
        <v>2</v>
      </c>
      <c r="C19" s="11">
        <v>10547046</v>
      </c>
      <c r="D19" s="11">
        <f t="shared" si="2"/>
        <v>1399833.565598248</v>
      </c>
      <c r="E19" s="11">
        <v>1320300</v>
      </c>
      <c r="F19" s="11">
        <v>1320300</v>
      </c>
      <c r="G19" s="11">
        <v>1320300</v>
      </c>
    </row>
    <row r="20" spans="1:7" x14ac:dyDescent="0.25">
      <c r="A20" s="16" t="s">
        <v>3</v>
      </c>
      <c r="B20" s="12" t="s">
        <v>4</v>
      </c>
      <c r="C20" s="10">
        <v>10547046</v>
      </c>
      <c r="D20" s="10">
        <f t="shared" si="2"/>
        <v>1399833.565598248</v>
      </c>
      <c r="E20" s="10">
        <v>1320300</v>
      </c>
      <c r="F20" s="10">
        <v>1320300</v>
      </c>
      <c r="G20" s="10">
        <v>1320300</v>
      </c>
    </row>
    <row r="21" spans="1:7" x14ac:dyDescent="0.25">
      <c r="A21" s="13" t="s">
        <v>26</v>
      </c>
      <c r="B21" s="12" t="s">
        <v>27</v>
      </c>
      <c r="C21" s="11">
        <f>+C22+C27+C33</f>
        <v>2093474.0592119999</v>
      </c>
      <c r="D21" s="11">
        <f t="shared" ref="D21:D36" si="3">+C21/7.5345</f>
        <v>277851.75648178376</v>
      </c>
      <c r="E21" s="11">
        <f t="shared" ref="E21:G21" si="4">+E22+E27+E33</f>
        <v>546121</v>
      </c>
      <c r="F21" s="11">
        <f t="shared" si="4"/>
        <v>231044</v>
      </c>
      <c r="G21" s="11">
        <f t="shared" si="4"/>
        <v>182735</v>
      </c>
    </row>
    <row r="22" spans="1:7" x14ac:dyDescent="0.25">
      <c r="A22" s="14" t="s">
        <v>30</v>
      </c>
      <c r="B22" s="12" t="s">
        <v>44</v>
      </c>
      <c r="C22" s="11">
        <f>+C23</f>
        <v>941584.41</v>
      </c>
      <c r="D22" s="11">
        <f t="shared" si="3"/>
        <v>124969.7272546287</v>
      </c>
      <c r="E22" s="11">
        <f t="shared" ref="E22:G22" si="5">+E23</f>
        <v>363765</v>
      </c>
      <c r="F22" s="11">
        <f t="shared" si="5"/>
        <v>231044</v>
      </c>
      <c r="G22" s="11">
        <f t="shared" si="5"/>
        <v>182735</v>
      </c>
    </row>
    <row r="23" spans="1:7" x14ac:dyDescent="0.25">
      <c r="A23" s="15" t="s">
        <v>1</v>
      </c>
      <c r="B23" s="12" t="s">
        <v>2</v>
      </c>
      <c r="C23" s="11">
        <f>+C24+C25</f>
        <v>941584.41</v>
      </c>
      <c r="D23" s="11">
        <f t="shared" si="3"/>
        <v>124969.7272546287</v>
      </c>
      <c r="E23" s="11">
        <f>+E24+E25+E26</f>
        <v>363765</v>
      </c>
      <c r="F23" s="11">
        <f t="shared" ref="F23:G23" si="6">+F24+F25+F26</f>
        <v>231044</v>
      </c>
      <c r="G23" s="11">
        <f t="shared" si="6"/>
        <v>182735</v>
      </c>
    </row>
    <row r="24" spans="1:7" x14ac:dyDescent="0.25">
      <c r="A24" s="16" t="s">
        <v>5</v>
      </c>
      <c r="B24" s="12" t="s">
        <v>6</v>
      </c>
      <c r="C24" s="10">
        <v>645349.41</v>
      </c>
      <c r="D24" s="10">
        <f t="shared" si="3"/>
        <v>85652.58610392196</v>
      </c>
      <c r="E24" s="10">
        <v>115135</v>
      </c>
      <c r="F24" s="10">
        <v>47564</v>
      </c>
      <c r="G24" s="10">
        <v>26440</v>
      </c>
    </row>
    <row r="25" spans="1:7" x14ac:dyDescent="0.25">
      <c r="A25" s="16" t="s">
        <v>3</v>
      </c>
      <c r="B25" s="12" t="s">
        <v>4</v>
      </c>
      <c r="C25" s="10">
        <v>296235</v>
      </c>
      <c r="D25" s="10">
        <f t="shared" si="3"/>
        <v>39317.141150706746</v>
      </c>
      <c r="E25" s="10">
        <v>248497</v>
      </c>
      <c r="F25" s="10">
        <v>182949</v>
      </c>
      <c r="G25" s="10">
        <v>156295</v>
      </c>
    </row>
    <row r="26" spans="1:7" x14ac:dyDescent="0.25">
      <c r="A26" s="16">
        <v>42</v>
      </c>
      <c r="B26" s="12" t="s">
        <v>14</v>
      </c>
      <c r="C26" s="10"/>
      <c r="D26" s="10"/>
      <c r="E26" s="10">
        <v>133</v>
      </c>
      <c r="F26" s="10">
        <v>531</v>
      </c>
      <c r="G26" s="10"/>
    </row>
    <row r="27" spans="1:7" x14ac:dyDescent="0.25">
      <c r="A27" s="14" t="s">
        <v>46</v>
      </c>
      <c r="B27" s="12" t="s">
        <v>47</v>
      </c>
      <c r="C27" s="11">
        <f>+C28+C31</f>
        <v>981518.90671200003</v>
      </c>
      <c r="D27" s="11">
        <f t="shared" si="3"/>
        <v>130269.94581086999</v>
      </c>
      <c r="E27" s="11">
        <f t="shared" ref="E27:G27" si="7">+E28+E31</f>
        <v>88060</v>
      </c>
      <c r="F27" s="11">
        <f t="shared" si="7"/>
        <v>0</v>
      </c>
      <c r="G27" s="11">
        <f t="shared" si="7"/>
        <v>0</v>
      </c>
    </row>
    <row r="28" spans="1:7" x14ac:dyDescent="0.25">
      <c r="A28" s="15" t="s">
        <v>1</v>
      </c>
      <c r="B28" s="12" t="s">
        <v>2</v>
      </c>
      <c r="C28" s="11">
        <f>+C29+C30</f>
        <v>731549.32921200001</v>
      </c>
      <c r="D28" s="11">
        <f t="shared" si="3"/>
        <v>97093.281466852481</v>
      </c>
      <c r="E28" s="11">
        <f t="shared" ref="E28:G28" si="8">+E29+E30</f>
        <v>88060</v>
      </c>
      <c r="F28" s="11">
        <f t="shared" si="8"/>
        <v>0</v>
      </c>
      <c r="G28" s="11">
        <f t="shared" si="8"/>
        <v>0</v>
      </c>
    </row>
    <row r="29" spans="1:7" x14ac:dyDescent="0.25">
      <c r="A29" s="16" t="s">
        <v>5</v>
      </c>
      <c r="B29" s="12" t="s">
        <v>6</v>
      </c>
      <c r="C29" s="10">
        <v>261665.32921200001</v>
      </c>
      <c r="D29" s="10">
        <f t="shared" si="3"/>
        <v>34728.957357754327</v>
      </c>
      <c r="E29" s="10">
        <v>16706</v>
      </c>
      <c r="F29" s="10"/>
      <c r="G29" s="10"/>
    </row>
    <row r="30" spans="1:7" x14ac:dyDescent="0.25">
      <c r="A30" s="16" t="s">
        <v>3</v>
      </c>
      <c r="B30" s="12" t="s">
        <v>4</v>
      </c>
      <c r="C30" s="10">
        <v>469884</v>
      </c>
      <c r="D30" s="10">
        <f t="shared" si="3"/>
        <v>62364.324109098146</v>
      </c>
      <c r="E30" s="10">
        <v>71354</v>
      </c>
      <c r="F30" s="10"/>
      <c r="G30" s="10"/>
    </row>
    <row r="31" spans="1:7" x14ac:dyDescent="0.25">
      <c r="A31" s="15" t="s">
        <v>11</v>
      </c>
      <c r="B31" s="12" t="s">
        <v>12</v>
      </c>
      <c r="C31" s="11">
        <v>249969.57750000001</v>
      </c>
      <c r="D31" s="11">
        <f t="shared" si="3"/>
        <v>33176.664344017518</v>
      </c>
      <c r="E31" s="11"/>
      <c r="F31" s="11"/>
      <c r="G31" s="11"/>
    </row>
    <row r="32" spans="1:7" x14ac:dyDescent="0.25">
      <c r="A32" s="16" t="s">
        <v>13</v>
      </c>
      <c r="B32" s="12" t="s">
        <v>14</v>
      </c>
      <c r="C32" s="10">
        <v>249969.57750000001</v>
      </c>
      <c r="D32" s="10">
        <f t="shared" si="3"/>
        <v>33176.664344017518</v>
      </c>
      <c r="E32" s="10"/>
      <c r="F32" s="10"/>
      <c r="G32" s="10"/>
    </row>
    <row r="33" spans="1:7" x14ac:dyDescent="0.25">
      <c r="A33" s="14" t="s">
        <v>55</v>
      </c>
      <c r="B33" s="12" t="s">
        <v>56</v>
      </c>
      <c r="C33" s="11">
        <f>+C34</f>
        <v>170370.74249999999</v>
      </c>
      <c r="D33" s="11">
        <f t="shared" si="3"/>
        <v>22612.083416285088</v>
      </c>
      <c r="E33" s="11">
        <v>94296</v>
      </c>
      <c r="F33" s="11">
        <v>0</v>
      </c>
      <c r="G33" s="11">
        <v>0</v>
      </c>
    </row>
    <row r="34" spans="1:7" x14ac:dyDescent="0.25">
      <c r="A34" s="15" t="s">
        <v>1</v>
      </c>
      <c r="B34" s="12" t="s">
        <v>2</v>
      </c>
      <c r="C34" s="11">
        <f>+C35+C36</f>
        <v>170370.74249999999</v>
      </c>
      <c r="D34" s="11">
        <f t="shared" si="3"/>
        <v>22612.083416285088</v>
      </c>
      <c r="E34" s="11">
        <f t="shared" ref="E34:G34" si="9">+E35+E36</f>
        <v>94296</v>
      </c>
      <c r="F34" s="11">
        <f t="shared" si="9"/>
        <v>0</v>
      </c>
      <c r="G34" s="11">
        <f t="shared" si="9"/>
        <v>0</v>
      </c>
    </row>
    <row r="35" spans="1:7" x14ac:dyDescent="0.25">
      <c r="A35" s="16" t="s">
        <v>5</v>
      </c>
      <c r="B35" s="12" t="s">
        <v>6</v>
      </c>
      <c r="C35" s="10">
        <v>67932.742499999993</v>
      </c>
      <c r="D35" s="10">
        <f t="shared" si="3"/>
        <v>9016.2243679076237</v>
      </c>
      <c r="E35" s="10">
        <v>35868</v>
      </c>
      <c r="F35" s="10"/>
      <c r="G35" s="10"/>
    </row>
    <row r="36" spans="1:7" x14ac:dyDescent="0.25">
      <c r="A36" s="16" t="s">
        <v>3</v>
      </c>
      <c r="B36" s="12" t="s">
        <v>4</v>
      </c>
      <c r="C36" s="10">
        <v>102438</v>
      </c>
      <c r="D36" s="10">
        <f t="shared" si="3"/>
        <v>13595.859048377462</v>
      </c>
      <c r="E36" s="10">
        <v>58428</v>
      </c>
      <c r="F36" s="10"/>
      <c r="G36" s="10"/>
    </row>
    <row r="37" spans="1:7" x14ac:dyDescent="0.25">
      <c r="A37" s="13" t="s">
        <v>28</v>
      </c>
      <c r="B37" s="12" t="s">
        <v>29</v>
      </c>
      <c r="C37" s="11">
        <f>C38+C48+C57+C64</f>
        <v>43433005.974600002</v>
      </c>
      <c r="D37" s="11">
        <f t="shared" ref="D37:D55" si="10">+C37/7.5345</f>
        <v>5764550.5308381449</v>
      </c>
      <c r="E37" s="11">
        <f t="shared" ref="E37:G37" si="11">E38+E48+E57+E64</f>
        <v>7450029</v>
      </c>
      <c r="F37" s="11">
        <f t="shared" si="11"/>
        <v>6570426</v>
      </c>
      <c r="G37" s="11">
        <f t="shared" si="11"/>
        <v>6317141</v>
      </c>
    </row>
    <row r="38" spans="1:7" x14ac:dyDescent="0.25">
      <c r="A38" s="14" t="s">
        <v>5</v>
      </c>
      <c r="B38" s="12" t="s">
        <v>54</v>
      </c>
      <c r="C38" s="11">
        <f>+C39+C44</f>
        <v>12834098</v>
      </c>
      <c r="D38" s="11">
        <f t="shared" si="10"/>
        <v>1703377.5300285353</v>
      </c>
      <c r="E38" s="11">
        <f t="shared" ref="E38:G38" si="12">+E39+E44</f>
        <v>2309669</v>
      </c>
      <c r="F38" s="11">
        <f t="shared" si="12"/>
        <v>2325838</v>
      </c>
      <c r="G38" s="11">
        <f t="shared" si="12"/>
        <v>2342120</v>
      </c>
    </row>
    <row r="39" spans="1:7" x14ac:dyDescent="0.25">
      <c r="A39" s="15" t="s">
        <v>1</v>
      </c>
      <c r="B39" s="12" t="s">
        <v>2</v>
      </c>
      <c r="C39" s="11">
        <f>SUM(C40:C43)</f>
        <v>11733028</v>
      </c>
      <c r="D39" s="11">
        <f t="shared" si="10"/>
        <v>1557240.427367443</v>
      </c>
      <c r="E39" s="11">
        <f t="shared" ref="E39:G39" si="13">SUM(E40:E43)</f>
        <v>2026966</v>
      </c>
      <c r="F39" s="11">
        <f t="shared" si="13"/>
        <v>2041156</v>
      </c>
      <c r="G39" s="11">
        <f t="shared" si="13"/>
        <v>2055445</v>
      </c>
    </row>
    <row r="40" spans="1:7" x14ac:dyDescent="0.25">
      <c r="A40" s="16" t="s">
        <v>5</v>
      </c>
      <c r="B40" s="12" t="s">
        <v>6</v>
      </c>
      <c r="C40" s="10">
        <v>6471139</v>
      </c>
      <c r="D40" s="10">
        <f t="shared" si="10"/>
        <v>858867.74172141473</v>
      </c>
      <c r="E40" s="10">
        <v>1035885</v>
      </c>
      <c r="F40" s="10">
        <v>1043136</v>
      </c>
      <c r="G40" s="10">
        <v>1050438</v>
      </c>
    </row>
    <row r="41" spans="1:7" x14ac:dyDescent="0.25">
      <c r="A41" s="16" t="s">
        <v>3</v>
      </c>
      <c r="B41" s="12" t="s">
        <v>4</v>
      </c>
      <c r="C41" s="10">
        <v>5178798</v>
      </c>
      <c r="D41" s="10">
        <f t="shared" si="10"/>
        <v>687344.61477204855</v>
      </c>
      <c r="E41" s="10">
        <v>988929</v>
      </c>
      <c r="F41" s="10">
        <v>995853</v>
      </c>
      <c r="G41" s="10">
        <v>1002825</v>
      </c>
    </row>
    <row r="42" spans="1:7" x14ac:dyDescent="0.25">
      <c r="A42" s="16" t="s">
        <v>7</v>
      </c>
      <c r="B42" s="12" t="s">
        <v>8</v>
      </c>
      <c r="C42" s="10">
        <v>8091</v>
      </c>
      <c r="D42" s="10">
        <f t="shared" si="10"/>
        <v>1073.8602428827394</v>
      </c>
      <c r="E42" s="10">
        <v>1275</v>
      </c>
      <c r="F42" s="10">
        <v>1284</v>
      </c>
      <c r="G42" s="10">
        <v>1293</v>
      </c>
    </row>
    <row r="43" spans="1:7" x14ac:dyDescent="0.25">
      <c r="A43" s="16" t="s">
        <v>9</v>
      </c>
      <c r="B43" s="12" t="s">
        <v>10</v>
      </c>
      <c r="C43" s="10">
        <v>75000</v>
      </c>
      <c r="D43" s="10">
        <f t="shared" si="10"/>
        <v>9954.2106310969539</v>
      </c>
      <c r="E43" s="10">
        <v>877</v>
      </c>
      <c r="F43" s="10">
        <v>883</v>
      </c>
      <c r="G43" s="10">
        <v>889</v>
      </c>
    </row>
    <row r="44" spans="1:7" x14ac:dyDescent="0.25">
      <c r="A44" s="15" t="s">
        <v>11</v>
      </c>
      <c r="B44" s="12" t="s">
        <v>12</v>
      </c>
      <c r="C44" s="11">
        <f>+C45+C46+C47</f>
        <v>1101070</v>
      </c>
      <c r="D44" s="11">
        <f t="shared" si="10"/>
        <v>146137.1026610923</v>
      </c>
      <c r="E44" s="11">
        <f t="shared" ref="E44:G44" si="14">+E45+E46+E47</f>
        <v>282703</v>
      </c>
      <c r="F44" s="11">
        <f t="shared" si="14"/>
        <v>284682</v>
      </c>
      <c r="G44" s="11">
        <f t="shared" si="14"/>
        <v>286675</v>
      </c>
    </row>
    <row r="45" spans="1:7" x14ac:dyDescent="0.25">
      <c r="A45" s="16" t="s">
        <v>17</v>
      </c>
      <c r="B45" s="12" t="s">
        <v>18</v>
      </c>
      <c r="C45" s="10">
        <v>10000</v>
      </c>
      <c r="D45" s="10">
        <f t="shared" si="10"/>
        <v>1327.2280841462605</v>
      </c>
      <c r="E45" s="10"/>
      <c r="F45" s="10"/>
      <c r="G45" s="10"/>
    </row>
    <row r="46" spans="1:7" x14ac:dyDescent="0.25">
      <c r="A46" s="16" t="s">
        <v>13</v>
      </c>
      <c r="B46" s="12" t="s">
        <v>14</v>
      </c>
      <c r="C46" s="10">
        <v>991070</v>
      </c>
      <c r="D46" s="10">
        <f t="shared" si="10"/>
        <v>131537.59373548345</v>
      </c>
      <c r="E46" s="10">
        <v>282703</v>
      </c>
      <c r="F46" s="10">
        <v>284682</v>
      </c>
      <c r="G46" s="10">
        <v>286675</v>
      </c>
    </row>
    <row r="47" spans="1:7" x14ac:dyDescent="0.25">
      <c r="A47" s="16" t="s">
        <v>15</v>
      </c>
      <c r="B47" s="12" t="s">
        <v>16</v>
      </c>
      <c r="C47" s="10">
        <v>100000</v>
      </c>
      <c r="D47" s="10">
        <f t="shared" si="10"/>
        <v>13272.280841462605</v>
      </c>
      <c r="E47" s="10"/>
      <c r="F47" s="10"/>
      <c r="G47" s="10"/>
    </row>
    <row r="48" spans="1:7" x14ac:dyDescent="0.25">
      <c r="A48" s="14" t="s">
        <v>25</v>
      </c>
      <c r="B48" s="12" t="s">
        <v>45</v>
      </c>
      <c r="C48" s="11">
        <f>+C49+C54</f>
        <v>20609170.449000001</v>
      </c>
      <c r="D48" s="11">
        <f t="shared" si="10"/>
        <v>2735306.9810869996</v>
      </c>
      <c r="E48" s="11">
        <f t="shared" ref="E48:G48" si="15">+E49+E54</f>
        <v>3962821</v>
      </c>
      <c r="F48" s="11">
        <f t="shared" si="15"/>
        <v>3539372</v>
      </c>
      <c r="G48" s="11">
        <f t="shared" si="15"/>
        <v>3539372</v>
      </c>
    </row>
    <row r="49" spans="1:7" x14ac:dyDescent="0.25">
      <c r="A49" s="15" t="s">
        <v>1</v>
      </c>
      <c r="B49" s="12" t="s">
        <v>2</v>
      </c>
      <c r="C49" s="11">
        <f>+C50+C51+C52+C53</f>
        <v>17470053.800000001</v>
      </c>
      <c r="D49" s="11">
        <f t="shared" si="10"/>
        <v>2318674.6034906097</v>
      </c>
      <c r="E49" s="11">
        <f t="shared" ref="E49:G49" si="16">+E50+E51+E52+E53</f>
        <v>3646075</v>
      </c>
      <c r="F49" s="11">
        <f t="shared" si="16"/>
        <v>3243297</v>
      </c>
      <c r="G49" s="11">
        <f t="shared" si="16"/>
        <v>3243297</v>
      </c>
    </row>
    <row r="50" spans="1:7" x14ac:dyDescent="0.25">
      <c r="A50" s="16" t="s">
        <v>5</v>
      </c>
      <c r="B50" s="12" t="s">
        <v>6</v>
      </c>
      <c r="C50" s="10">
        <v>9869876.478000002</v>
      </c>
      <c r="D50" s="10">
        <f t="shared" si="10"/>
        <v>1309957.7248656184</v>
      </c>
      <c r="E50" s="10">
        <v>2267784</v>
      </c>
      <c r="F50" s="10">
        <v>1940358</v>
      </c>
      <c r="G50" s="10">
        <v>1940358</v>
      </c>
    </row>
    <row r="51" spans="1:7" x14ac:dyDescent="0.25">
      <c r="A51" s="16" t="s">
        <v>3</v>
      </c>
      <c r="B51" s="12" t="s">
        <v>4</v>
      </c>
      <c r="C51" s="10">
        <v>7501592.5409999983</v>
      </c>
      <c r="D51" s="10">
        <f t="shared" si="10"/>
        <v>995632.4296237306</v>
      </c>
      <c r="E51" s="10">
        <v>1370704</v>
      </c>
      <c r="F51" s="10">
        <v>1295299</v>
      </c>
      <c r="G51" s="10">
        <v>1295299</v>
      </c>
    </row>
    <row r="52" spans="1:7" x14ac:dyDescent="0.25">
      <c r="A52" s="16" t="s">
        <v>7</v>
      </c>
      <c r="B52" s="12" t="s">
        <v>8</v>
      </c>
      <c r="C52" s="10">
        <v>38505.866999999998</v>
      </c>
      <c r="D52" s="10">
        <f t="shared" si="10"/>
        <v>5110.6068086800715</v>
      </c>
      <c r="E52" s="10">
        <v>6452</v>
      </c>
      <c r="F52" s="10">
        <v>6497</v>
      </c>
      <c r="G52" s="10">
        <v>6497</v>
      </c>
    </row>
    <row r="53" spans="1:7" x14ac:dyDescent="0.25">
      <c r="A53" s="16" t="s">
        <v>9</v>
      </c>
      <c r="B53" s="12" t="s">
        <v>10</v>
      </c>
      <c r="C53" s="10">
        <v>60078.914000000004</v>
      </c>
      <c r="D53" s="10">
        <f t="shared" si="10"/>
        <v>7973.8421925807952</v>
      </c>
      <c r="E53" s="10">
        <v>1135</v>
      </c>
      <c r="F53" s="10">
        <v>1143</v>
      </c>
      <c r="G53" s="10">
        <v>1143</v>
      </c>
    </row>
    <row r="54" spans="1:7" x14ac:dyDescent="0.25">
      <c r="A54" s="15" t="s">
        <v>11</v>
      </c>
      <c r="B54" s="12" t="s">
        <v>12</v>
      </c>
      <c r="C54" s="11">
        <f>+C55+C56</f>
        <v>3139116.6489999997</v>
      </c>
      <c r="D54" s="11">
        <f t="shared" si="10"/>
        <v>416632.37759638991</v>
      </c>
      <c r="E54" s="11">
        <f t="shared" ref="E54:G54" si="17">+E55+E56</f>
        <v>316746</v>
      </c>
      <c r="F54" s="11">
        <f t="shared" si="17"/>
        <v>296075</v>
      </c>
      <c r="G54" s="11">
        <f t="shared" si="17"/>
        <v>296075</v>
      </c>
    </row>
    <row r="55" spans="1:7" x14ac:dyDescent="0.25">
      <c r="A55" s="16" t="s">
        <v>17</v>
      </c>
      <c r="B55" s="12" t="s">
        <v>18</v>
      </c>
      <c r="C55" s="10">
        <v>870975.98199999984</v>
      </c>
      <c r="D55" s="10">
        <f t="shared" si="10"/>
        <v>115598.37839272677</v>
      </c>
      <c r="E55" s="10">
        <v>34577</v>
      </c>
      <c r="F55" s="10">
        <v>34819</v>
      </c>
      <c r="G55" s="10">
        <v>34819</v>
      </c>
    </row>
    <row r="56" spans="1:7" x14ac:dyDescent="0.25">
      <c r="A56" s="16" t="s">
        <v>13</v>
      </c>
      <c r="B56" s="12" t="s">
        <v>14</v>
      </c>
      <c r="C56" s="10">
        <v>2268140.6669999999</v>
      </c>
      <c r="D56" s="10">
        <f t="shared" ref="D56:D70" si="18">+C56/7.5345</f>
        <v>301033.99920366314</v>
      </c>
      <c r="E56" s="10">
        <v>282169</v>
      </c>
      <c r="F56" s="10">
        <v>261256</v>
      </c>
      <c r="G56" s="10">
        <v>261256</v>
      </c>
    </row>
    <row r="57" spans="1:7" x14ac:dyDescent="0.25">
      <c r="A57" s="14" t="s">
        <v>46</v>
      </c>
      <c r="B57" s="12" t="s">
        <v>47</v>
      </c>
      <c r="C57" s="11">
        <f>+C58+C62</f>
        <v>9630376.2870000023</v>
      </c>
      <c r="D57" s="11">
        <f t="shared" si="18"/>
        <v>1278170.5869002591</v>
      </c>
      <c r="E57" s="11">
        <f t="shared" ref="E57:G57" si="19">+E58+E62</f>
        <v>1018429</v>
      </c>
      <c r="F57" s="11">
        <f t="shared" si="19"/>
        <v>544515</v>
      </c>
      <c r="G57" s="11">
        <f t="shared" si="19"/>
        <v>273341</v>
      </c>
    </row>
    <row r="58" spans="1:7" x14ac:dyDescent="0.25">
      <c r="A58" s="15" t="s">
        <v>1</v>
      </c>
      <c r="B58" s="12" t="s">
        <v>2</v>
      </c>
      <c r="C58" s="11">
        <f>+C59+C60+C61</f>
        <v>8727355.0992000028</v>
      </c>
      <c r="D58" s="11">
        <f t="shared" si="18"/>
        <v>1158319.0787975318</v>
      </c>
      <c r="E58" s="11">
        <f t="shared" ref="E58:G58" si="20">+E59+E60+E61</f>
        <v>982138</v>
      </c>
      <c r="F58" s="11">
        <f t="shared" si="20"/>
        <v>529915</v>
      </c>
      <c r="G58" s="11">
        <f t="shared" si="20"/>
        <v>266640</v>
      </c>
    </row>
    <row r="59" spans="1:7" x14ac:dyDescent="0.25">
      <c r="A59" s="16" t="s">
        <v>5</v>
      </c>
      <c r="B59" s="12" t="s">
        <v>6</v>
      </c>
      <c r="C59" s="10">
        <v>4987369.7592000011</v>
      </c>
      <c r="D59" s="10">
        <f t="shared" si="18"/>
        <v>661937.7210432014</v>
      </c>
      <c r="E59" s="10">
        <v>528429</v>
      </c>
      <c r="F59" s="10">
        <v>343438</v>
      </c>
      <c r="G59" s="10">
        <v>180352</v>
      </c>
    </row>
    <row r="60" spans="1:7" x14ac:dyDescent="0.25">
      <c r="A60" s="16" t="s">
        <v>3</v>
      </c>
      <c r="B60" s="12" t="s">
        <v>4</v>
      </c>
      <c r="C60" s="10">
        <v>3617180.3400000008</v>
      </c>
      <c r="D60" s="10">
        <f t="shared" si="18"/>
        <v>480082.33326697198</v>
      </c>
      <c r="E60" s="10">
        <v>443596</v>
      </c>
      <c r="F60" s="10">
        <v>182409</v>
      </c>
      <c r="G60" s="10">
        <v>84421</v>
      </c>
    </row>
    <row r="61" spans="1:7" x14ac:dyDescent="0.25">
      <c r="A61" s="16" t="s">
        <v>9</v>
      </c>
      <c r="B61" s="12" t="s">
        <v>10</v>
      </c>
      <c r="C61" s="10">
        <v>122805</v>
      </c>
      <c r="D61" s="10">
        <f t="shared" si="18"/>
        <v>16299.024487358152</v>
      </c>
      <c r="E61" s="10">
        <v>10113</v>
      </c>
      <c r="F61" s="10">
        <v>4068</v>
      </c>
      <c r="G61" s="10">
        <v>1867</v>
      </c>
    </row>
    <row r="62" spans="1:7" x14ac:dyDescent="0.25">
      <c r="A62" s="15" t="s">
        <v>11</v>
      </c>
      <c r="B62" s="12" t="s">
        <v>12</v>
      </c>
      <c r="C62" s="11">
        <f>+C63</f>
        <v>903021.18780000019</v>
      </c>
      <c r="D62" s="11">
        <f t="shared" si="18"/>
        <v>119851.50810272747</v>
      </c>
      <c r="E62" s="11">
        <f t="shared" ref="E62:G62" si="21">+E63</f>
        <v>36291</v>
      </c>
      <c r="F62" s="11">
        <f t="shared" si="21"/>
        <v>14600</v>
      </c>
      <c r="G62" s="11">
        <f t="shared" si="21"/>
        <v>6701</v>
      </c>
    </row>
    <row r="63" spans="1:7" x14ac:dyDescent="0.25">
      <c r="A63" s="16" t="s">
        <v>13</v>
      </c>
      <c r="B63" s="12" t="s">
        <v>14</v>
      </c>
      <c r="C63" s="10">
        <v>903021.18780000019</v>
      </c>
      <c r="D63" s="10">
        <f t="shared" si="18"/>
        <v>119851.50810272747</v>
      </c>
      <c r="E63" s="10">
        <v>36291</v>
      </c>
      <c r="F63" s="10">
        <v>14600</v>
      </c>
      <c r="G63" s="10">
        <v>6701</v>
      </c>
    </row>
    <row r="64" spans="1:7" x14ac:dyDescent="0.25">
      <c r="A64" s="14" t="s">
        <v>55</v>
      </c>
      <c r="B64" s="12" t="s">
        <v>56</v>
      </c>
      <c r="C64" s="11">
        <f>+C65+C69</f>
        <v>359361.23860000004</v>
      </c>
      <c r="D64" s="11">
        <f t="shared" si="18"/>
        <v>47695.432822350522</v>
      </c>
      <c r="E64" s="11">
        <f t="shared" ref="E64:G64" si="22">+E65+E69</f>
        <v>159110</v>
      </c>
      <c r="F64" s="11">
        <f t="shared" si="22"/>
        <v>160701</v>
      </c>
      <c r="G64" s="11">
        <f t="shared" si="22"/>
        <v>162308</v>
      </c>
    </row>
    <row r="65" spans="1:7" x14ac:dyDescent="0.25">
      <c r="A65" s="15" t="s">
        <v>1</v>
      </c>
      <c r="B65" s="12" t="s">
        <v>2</v>
      </c>
      <c r="C65" s="11">
        <f>+C66+C67</f>
        <v>327137.33360000001</v>
      </c>
      <c r="D65" s="11">
        <f t="shared" si="18"/>
        <v>43418.585652664413</v>
      </c>
      <c r="E65" s="11">
        <f>+E66+E67+E68</f>
        <v>137890</v>
      </c>
      <c r="F65" s="11">
        <f t="shared" ref="F65:G65" si="23">+F66+F67+F68</f>
        <v>139269</v>
      </c>
      <c r="G65" s="11">
        <f t="shared" si="23"/>
        <v>140661</v>
      </c>
    </row>
    <row r="66" spans="1:7" x14ac:dyDescent="0.25">
      <c r="A66" s="16" t="s">
        <v>5</v>
      </c>
      <c r="B66" s="12" t="s">
        <v>6</v>
      </c>
      <c r="C66" s="10">
        <v>125020</v>
      </c>
      <c r="D66" s="10">
        <f t="shared" si="18"/>
        <v>16593.00550799655</v>
      </c>
      <c r="E66" s="10"/>
      <c r="F66" s="10"/>
      <c r="G66" s="10"/>
    </row>
    <row r="67" spans="1:7" x14ac:dyDescent="0.25">
      <c r="A67" s="16" t="s">
        <v>3</v>
      </c>
      <c r="B67" s="12" t="s">
        <v>4</v>
      </c>
      <c r="C67" s="10">
        <v>202117.33359999998</v>
      </c>
      <c r="D67" s="10">
        <f t="shared" si="18"/>
        <v>26825.580144667856</v>
      </c>
      <c r="E67" s="10">
        <v>137842</v>
      </c>
      <c r="F67" s="10">
        <v>139221</v>
      </c>
      <c r="G67" s="10">
        <v>140612</v>
      </c>
    </row>
    <row r="68" spans="1:7" x14ac:dyDescent="0.25">
      <c r="A68" s="16">
        <v>34</v>
      </c>
      <c r="B68" s="12" t="s">
        <v>8</v>
      </c>
      <c r="C68" s="10"/>
      <c r="D68" s="10"/>
      <c r="E68" s="10">
        <v>48</v>
      </c>
      <c r="F68" s="10">
        <v>48</v>
      </c>
      <c r="G68" s="10">
        <v>49</v>
      </c>
    </row>
    <row r="69" spans="1:7" x14ac:dyDescent="0.25">
      <c r="A69" s="15" t="s">
        <v>11</v>
      </c>
      <c r="B69" s="12" t="s">
        <v>12</v>
      </c>
      <c r="C69" s="11">
        <f>+C70</f>
        <v>32223.904999999999</v>
      </c>
      <c r="D69" s="11">
        <f t="shared" si="18"/>
        <v>4276.8471696861097</v>
      </c>
      <c r="E69" s="11">
        <f t="shared" ref="E69:G69" si="24">+E70</f>
        <v>21220</v>
      </c>
      <c r="F69" s="11">
        <f t="shared" si="24"/>
        <v>21432</v>
      </c>
      <c r="G69" s="11">
        <f t="shared" si="24"/>
        <v>21647</v>
      </c>
    </row>
    <row r="70" spans="1:7" x14ac:dyDescent="0.25">
      <c r="A70" s="16" t="s">
        <v>13</v>
      </c>
      <c r="B70" s="12" t="s">
        <v>14</v>
      </c>
      <c r="C70" s="10">
        <v>32223.904999999999</v>
      </c>
      <c r="D70" s="10">
        <f t="shared" si="18"/>
        <v>4276.8471696861097</v>
      </c>
      <c r="E70" s="10">
        <v>21220</v>
      </c>
      <c r="F70" s="10">
        <v>21432</v>
      </c>
      <c r="G70" s="10">
        <v>21647</v>
      </c>
    </row>
    <row r="71" spans="1:7" x14ac:dyDescent="0.25">
      <c r="A71" s="13" t="s">
        <v>31</v>
      </c>
      <c r="B71" s="12" t="s">
        <v>20</v>
      </c>
      <c r="C71" s="11">
        <f>+C73+C76</f>
        <v>22045383</v>
      </c>
      <c r="D71" s="11">
        <f t="shared" ref="D71:D78" si="25">+C71/7.5345</f>
        <v>2925925.1443360541</v>
      </c>
      <c r="E71" s="11">
        <f t="shared" ref="E71:G71" si="26">+E73+E76</f>
        <v>872650</v>
      </c>
      <c r="F71" s="11">
        <f t="shared" si="26"/>
        <v>0</v>
      </c>
      <c r="G71" s="11">
        <f t="shared" si="26"/>
        <v>0</v>
      </c>
    </row>
    <row r="72" spans="1:7" x14ac:dyDescent="0.25">
      <c r="A72" s="14" t="s">
        <v>52</v>
      </c>
      <c r="B72" s="12" t="s">
        <v>53</v>
      </c>
      <c r="C72" s="11">
        <f>+C73+C76</f>
        <v>22045383</v>
      </c>
      <c r="D72" s="11">
        <f t="shared" si="25"/>
        <v>2925925.1443360541</v>
      </c>
      <c r="E72" s="11">
        <f t="shared" ref="E72:G72" si="27">+E73+E76</f>
        <v>872650</v>
      </c>
      <c r="F72" s="11">
        <f t="shared" si="27"/>
        <v>0</v>
      </c>
      <c r="G72" s="11">
        <f t="shared" si="27"/>
        <v>0</v>
      </c>
    </row>
    <row r="73" spans="1:7" x14ac:dyDescent="0.25">
      <c r="A73" s="15" t="s">
        <v>1</v>
      </c>
      <c r="B73" s="12" t="s">
        <v>2</v>
      </c>
      <c r="C73" s="11">
        <f>+C74+C75</f>
        <v>14254983</v>
      </c>
      <c r="D73" s="11">
        <f t="shared" si="25"/>
        <v>1891961.3776627511</v>
      </c>
      <c r="E73" s="11">
        <f t="shared" ref="E73:G73" si="28">+E74+E75</f>
        <v>127744</v>
      </c>
      <c r="F73" s="11">
        <f t="shared" si="28"/>
        <v>0</v>
      </c>
      <c r="G73" s="11">
        <f t="shared" si="28"/>
        <v>0</v>
      </c>
    </row>
    <row r="74" spans="1:7" x14ac:dyDescent="0.25">
      <c r="A74" s="16" t="s">
        <v>5</v>
      </c>
      <c r="B74" s="12" t="s">
        <v>6</v>
      </c>
      <c r="C74" s="10">
        <v>2872773</v>
      </c>
      <c r="D74" s="10">
        <f t="shared" si="25"/>
        <v>381282.50049771048</v>
      </c>
      <c r="E74" s="10">
        <v>64037</v>
      </c>
      <c r="F74" s="10"/>
      <c r="G74" s="10"/>
    </row>
    <row r="75" spans="1:7" x14ac:dyDescent="0.25">
      <c r="A75" s="16" t="s">
        <v>3</v>
      </c>
      <c r="B75" s="12" t="s">
        <v>4</v>
      </c>
      <c r="C75" s="10">
        <v>11382210</v>
      </c>
      <c r="D75" s="10">
        <f t="shared" si="25"/>
        <v>1510678.8771650407</v>
      </c>
      <c r="E75" s="10">
        <v>63707</v>
      </c>
      <c r="F75" s="10"/>
      <c r="G75" s="10"/>
    </row>
    <row r="76" spans="1:7" x14ac:dyDescent="0.25">
      <c r="A76" s="15" t="s">
        <v>11</v>
      </c>
      <c r="B76" s="12" t="s">
        <v>12</v>
      </c>
      <c r="C76" s="11">
        <f>+C77+C78</f>
        <v>7790400</v>
      </c>
      <c r="D76" s="11">
        <f t="shared" si="25"/>
        <v>1033963.7666733027</v>
      </c>
      <c r="E76" s="11">
        <f t="shared" ref="E76:G76" si="29">+E77+E78</f>
        <v>744906</v>
      </c>
      <c r="F76" s="11">
        <f t="shared" si="29"/>
        <v>0</v>
      </c>
      <c r="G76" s="11">
        <f t="shared" si="29"/>
        <v>0</v>
      </c>
    </row>
    <row r="77" spans="1:7" x14ac:dyDescent="0.25">
      <c r="A77" s="16" t="s">
        <v>17</v>
      </c>
      <c r="B77" s="12" t="s">
        <v>18</v>
      </c>
      <c r="C77" s="10">
        <v>21400</v>
      </c>
      <c r="D77" s="10">
        <f t="shared" si="25"/>
        <v>2840.2681000729972</v>
      </c>
      <c r="E77" s="10"/>
      <c r="F77" s="10"/>
      <c r="G77" s="10"/>
    </row>
    <row r="78" spans="1:7" x14ac:dyDescent="0.25">
      <c r="A78" s="16">
        <v>42</v>
      </c>
      <c r="B78" s="12" t="s">
        <v>14</v>
      </c>
      <c r="C78" s="10">
        <v>7769000</v>
      </c>
      <c r="D78" s="10">
        <f t="shared" si="25"/>
        <v>1031123.4985732298</v>
      </c>
      <c r="E78" s="10">
        <v>744906</v>
      </c>
      <c r="F78" s="10"/>
      <c r="G78" s="10"/>
    </row>
    <row r="79" spans="1:7" x14ac:dyDescent="0.25">
      <c r="A79" s="13" t="s">
        <v>32</v>
      </c>
      <c r="B79" s="12" t="s">
        <v>19</v>
      </c>
      <c r="C79" s="11">
        <f>C81+C83</f>
        <v>175730498.34</v>
      </c>
      <c r="D79" s="11">
        <f t="shared" ref="D79:D91" si="30">+C79/7.5345</f>
        <v>23323445.26378658</v>
      </c>
      <c r="E79" s="11">
        <f t="shared" ref="E79:G79" si="31">E81+E83</f>
        <v>6925286</v>
      </c>
      <c r="F79" s="11">
        <f t="shared" si="31"/>
        <v>0</v>
      </c>
      <c r="G79" s="11">
        <f t="shared" si="31"/>
        <v>0</v>
      </c>
    </row>
    <row r="80" spans="1:7" x14ac:dyDescent="0.25">
      <c r="A80" s="14" t="s">
        <v>50</v>
      </c>
      <c r="B80" s="12" t="s">
        <v>51</v>
      </c>
      <c r="C80" s="11">
        <f>+C81+C83</f>
        <v>175730498.34</v>
      </c>
      <c r="D80" s="11">
        <f t="shared" si="30"/>
        <v>23323445.26378658</v>
      </c>
      <c r="E80" s="11">
        <f t="shared" ref="E80:G80" si="32">+E81+E83</f>
        <v>6925286</v>
      </c>
      <c r="F80" s="11">
        <f t="shared" si="32"/>
        <v>0</v>
      </c>
      <c r="G80" s="11">
        <f t="shared" si="32"/>
        <v>0</v>
      </c>
    </row>
    <row r="81" spans="1:7" x14ac:dyDescent="0.25">
      <c r="A81" s="15" t="s">
        <v>1</v>
      </c>
      <c r="B81" s="12" t="s">
        <v>2</v>
      </c>
      <c r="C81" s="11">
        <f>+C82</f>
        <v>14271585.84</v>
      </c>
      <c r="D81" s="11">
        <f t="shared" si="30"/>
        <v>1894164.95321521</v>
      </c>
      <c r="E81" s="11">
        <f t="shared" ref="E81:G81" si="33">+E82</f>
        <v>0</v>
      </c>
      <c r="F81" s="11">
        <f t="shared" si="33"/>
        <v>0</v>
      </c>
      <c r="G81" s="11">
        <f t="shared" si="33"/>
        <v>0</v>
      </c>
    </row>
    <row r="82" spans="1:7" x14ac:dyDescent="0.25">
      <c r="A82" s="16" t="s">
        <v>3</v>
      </c>
      <c r="B82" s="12" t="s">
        <v>4</v>
      </c>
      <c r="C82" s="10">
        <v>14271585.84</v>
      </c>
      <c r="D82" s="10">
        <f t="shared" si="30"/>
        <v>1894164.95321521</v>
      </c>
      <c r="E82" s="10"/>
      <c r="F82" s="10"/>
      <c r="G82" s="10"/>
    </row>
    <row r="83" spans="1:7" x14ac:dyDescent="0.25">
      <c r="A83" s="15" t="s">
        <v>11</v>
      </c>
      <c r="B83" s="12" t="s">
        <v>12</v>
      </c>
      <c r="C83" s="11">
        <f>+C84</f>
        <v>161458912.5</v>
      </c>
      <c r="D83" s="11">
        <f t="shared" si="30"/>
        <v>21429280.310571369</v>
      </c>
      <c r="E83" s="11">
        <f>+E84+E85</f>
        <v>6925286</v>
      </c>
      <c r="F83" s="11">
        <f t="shared" ref="F83:G83" si="34">+F84</f>
        <v>0</v>
      </c>
      <c r="G83" s="11">
        <f t="shared" si="34"/>
        <v>0</v>
      </c>
    </row>
    <row r="84" spans="1:7" x14ac:dyDescent="0.25">
      <c r="A84" s="16" t="s">
        <v>13</v>
      </c>
      <c r="B84" s="12" t="s">
        <v>14</v>
      </c>
      <c r="C84" s="10">
        <v>161458912.5</v>
      </c>
      <c r="D84" s="10">
        <f t="shared" si="30"/>
        <v>21429280.310571369</v>
      </c>
      <c r="E84" s="10">
        <v>6648274</v>
      </c>
      <c r="F84" s="10"/>
      <c r="G84" s="10"/>
    </row>
    <row r="85" spans="1:7" x14ac:dyDescent="0.25">
      <c r="A85" s="16">
        <v>45</v>
      </c>
      <c r="B85" s="12" t="s">
        <v>16</v>
      </c>
      <c r="C85" s="10"/>
      <c r="D85" s="10"/>
      <c r="E85" s="10">
        <v>277012</v>
      </c>
      <c r="F85" s="10"/>
      <c r="G85" s="10"/>
    </row>
    <row r="86" spans="1:7" x14ac:dyDescent="0.25">
      <c r="A86" s="13" t="s">
        <v>33</v>
      </c>
      <c r="B86" s="12" t="s">
        <v>34</v>
      </c>
      <c r="C86" s="11">
        <f>C88+C90</f>
        <v>102093138.6415</v>
      </c>
      <c r="D86" s="11">
        <f t="shared" si="30"/>
        <v>13550088.080363659</v>
      </c>
      <c r="E86" s="11">
        <f t="shared" ref="E86:G86" si="35">E88+E90</f>
        <v>12905757</v>
      </c>
      <c r="F86" s="11">
        <f t="shared" si="35"/>
        <v>0</v>
      </c>
      <c r="G86" s="11">
        <f t="shared" si="35"/>
        <v>0</v>
      </c>
    </row>
    <row r="87" spans="1:7" x14ac:dyDescent="0.25">
      <c r="A87" s="14" t="s">
        <v>48</v>
      </c>
      <c r="B87" s="12" t="s">
        <v>49</v>
      </c>
      <c r="C87" s="11">
        <f>+C88+C90</f>
        <v>102093138.6415</v>
      </c>
      <c r="D87" s="11">
        <f t="shared" si="30"/>
        <v>13550088.080363659</v>
      </c>
      <c r="E87" s="11">
        <f t="shared" ref="E87:G87" si="36">+E88+E90</f>
        <v>12905757</v>
      </c>
      <c r="F87" s="11">
        <f t="shared" si="36"/>
        <v>0</v>
      </c>
      <c r="G87" s="11">
        <f t="shared" si="36"/>
        <v>0</v>
      </c>
    </row>
    <row r="88" spans="1:7" x14ac:dyDescent="0.25">
      <c r="A88" s="15" t="s">
        <v>1</v>
      </c>
      <c r="B88" s="12" t="s">
        <v>2</v>
      </c>
      <c r="C88" s="11">
        <f>+C89</f>
        <v>4168185.84</v>
      </c>
      <c r="D88" s="11">
        <f t="shared" si="30"/>
        <v>553213.33067887707</v>
      </c>
      <c r="E88" s="11">
        <f t="shared" ref="E88:G88" si="37">+E89</f>
        <v>0</v>
      </c>
      <c r="F88" s="11">
        <f t="shared" si="37"/>
        <v>0</v>
      </c>
      <c r="G88" s="11">
        <f t="shared" si="37"/>
        <v>0</v>
      </c>
    </row>
    <row r="89" spans="1:7" x14ac:dyDescent="0.25">
      <c r="A89" s="16" t="s">
        <v>3</v>
      </c>
      <c r="B89" s="12" t="s">
        <v>4</v>
      </c>
      <c r="C89" s="10">
        <v>4168185.84</v>
      </c>
      <c r="D89" s="10">
        <f t="shared" si="30"/>
        <v>553213.33067887707</v>
      </c>
      <c r="E89" s="10"/>
      <c r="F89" s="10"/>
      <c r="G89" s="10"/>
    </row>
    <row r="90" spans="1:7" x14ac:dyDescent="0.25">
      <c r="A90" s="15" t="s">
        <v>11</v>
      </c>
      <c r="B90" s="12" t="s">
        <v>12</v>
      </c>
      <c r="C90" s="11">
        <f>+C91</f>
        <v>97924952.801499993</v>
      </c>
      <c r="D90" s="11">
        <f t="shared" si="30"/>
        <v>12996874.749684781</v>
      </c>
      <c r="E90" s="11">
        <f t="shared" ref="E90:G90" si="38">+E91</f>
        <v>12905757</v>
      </c>
      <c r="F90" s="11">
        <f t="shared" si="38"/>
        <v>0</v>
      </c>
      <c r="G90" s="11">
        <f t="shared" si="38"/>
        <v>0</v>
      </c>
    </row>
    <row r="91" spans="1:7" x14ac:dyDescent="0.25">
      <c r="A91" s="16" t="s">
        <v>13</v>
      </c>
      <c r="B91" s="12" t="s">
        <v>14</v>
      </c>
      <c r="C91" s="10">
        <v>97924952.801499993</v>
      </c>
      <c r="D91" s="10">
        <f t="shared" si="30"/>
        <v>12996874.749684781</v>
      </c>
      <c r="E91" s="10">
        <v>12905757</v>
      </c>
      <c r="F91" s="10"/>
      <c r="G91" s="10"/>
    </row>
  </sheetData>
  <mergeCells count="1">
    <mergeCell ref="A7:G7"/>
  </mergeCells>
  <pageMargins left="0.31496062992125984" right="0.31496062992125984" top="0.35433070866141736" bottom="0.35433070866141736" header="0.31496062992125984" footer="0.31496062992125984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POSEBAN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mzagorac</dc:creator>
  <cp:lastModifiedBy>Marina Sočković</cp:lastModifiedBy>
  <cp:lastPrinted>2023-01-31T09:57:53Z</cp:lastPrinted>
  <dcterms:created xsi:type="dcterms:W3CDTF">2022-09-23T10:37:40Z</dcterms:created>
  <dcterms:modified xsi:type="dcterms:W3CDTF">2023-01-31T09:58:00Z</dcterms:modified>
</cp:coreProperties>
</file>